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 activeTab="1"/>
  </bookViews>
  <sheets>
    <sheet name="Sweet times" sheetId="1" r:id="rId1"/>
    <sheet name="Yes Miss Est." sheetId="2" r:id="rId2"/>
  </sheets>
  <definedNames>
    <definedName name="_xlnm._FilterDatabase" localSheetId="1" hidden="1">'Yes Miss Est.'!$D$10:$H$10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M51" i="1" s="1"/>
  <c r="N52" i="1" s="1"/>
  <c r="K48" i="1"/>
  <c r="M48" i="1" s="1"/>
  <c r="N49" i="1" s="1"/>
  <c r="K45" i="1"/>
  <c r="M45" i="1" s="1"/>
  <c r="K44" i="1"/>
  <c r="M44" i="1" s="1"/>
  <c r="K41" i="1"/>
  <c r="M41" i="1" s="1"/>
  <c r="K40" i="1"/>
  <c r="M40" i="1" s="1"/>
  <c r="K36" i="1"/>
  <c r="M36" i="1" s="1"/>
  <c r="K37" i="1"/>
  <c r="M37" i="1" s="1"/>
  <c r="K35" i="1"/>
  <c r="M35" i="1" s="1"/>
  <c r="K34" i="1"/>
  <c r="M34" i="1" s="1"/>
  <c r="K31" i="1"/>
  <c r="M31" i="1" s="1"/>
  <c r="K30" i="1"/>
  <c r="M30" i="1" s="1"/>
  <c r="K29" i="1"/>
  <c r="M29" i="1" s="1"/>
  <c r="K26" i="1"/>
  <c r="M26" i="1" s="1"/>
  <c r="K25" i="1"/>
  <c r="M25" i="1" s="1"/>
  <c r="K24" i="1"/>
  <c r="M24" i="1" s="1"/>
  <c r="K20" i="1"/>
  <c r="M20" i="1" s="1"/>
  <c r="K21" i="1"/>
  <c r="M21" i="1" s="1"/>
  <c r="K19" i="1"/>
  <c r="M19" i="1" s="1"/>
  <c r="K16" i="1"/>
  <c r="M16" i="1" s="1"/>
  <c r="K15" i="1"/>
  <c r="M15" i="1" s="1"/>
  <c r="K12" i="1"/>
  <c r="M12" i="1" s="1"/>
  <c r="N13" i="1" s="1"/>
  <c r="K9" i="1"/>
  <c r="M9" i="1" s="1"/>
  <c r="K8" i="1"/>
  <c r="M8" i="1" s="1"/>
  <c r="K5" i="1"/>
  <c r="M5" i="1" s="1"/>
  <c r="N6" i="1" s="1"/>
  <c r="H24" i="2"/>
  <c r="N6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M1" i="2"/>
  <c r="N42" i="1" l="1"/>
  <c r="N10" i="1"/>
  <c r="N46" i="1"/>
  <c r="N38" i="1"/>
  <c r="N32" i="1"/>
  <c r="N27" i="1"/>
  <c r="N17" i="1"/>
  <c r="N54" i="1" s="1"/>
  <c r="N22" i="1"/>
  <c r="N4" i="2"/>
  <c r="N5" i="2"/>
  <c r="H25" i="2"/>
  <c r="N2" i="2" s="1"/>
  <c r="N3" i="2"/>
</calcChain>
</file>

<file path=xl/sharedStrings.xml><?xml version="1.0" encoding="utf-8"?>
<sst xmlns="http://schemas.openxmlformats.org/spreadsheetml/2006/main" count="186" uniqueCount="78">
  <si>
    <t>Yes Miss Summer</t>
  </si>
  <si>
    <t>Totale Capi</t>
  </si>
  <si>
    <t>Vestito</t>
  </si>
  <si>
    <t>Pantalone</t>
  </si>
  <si>
    <t>Maglia</t>
  </si>
  <si>
    <t>Canotta</t>
  </si>
  <si>
    <t>Art</t>
  </si>
  <si>
    <t>Ref</t>
  </si>
  <si>
    <t>Pezzi</t>
  </si>
  <si>
    <t>YM72002GN</t>
  </si>
  <si>
    <t>YM70037GN</t>
  </si>
  <si>
    <t>Y410108GN</t>
  </si>
  <si>
    <t>YM92001PT</t>
  </si>
  <si>
    <t>YM70067PT</t>
  </si>
  <si>
    <t>Y329206PT</t>
  </si>
  <si>
    <t>Y417902MG</t>
  </si>
  <si>
    <t>Y421302TS</t>
  </si>
  <si>
    <t>YM72012TS</t>
  </si>
  <si>
    <t>Y323714TS</t>
  </si>
  <si>
    <t>Y427704TS</t>
  </si>
  <si>
    <t>Y42210TS</t>
  </si>
  <si>
    <t>Giacca</t>
  </si>
  <si>
    <t>Y427707GC</t>
  </si>
  <si>
    <t>Y427711TS</t>
  </si>
  <si>
    <t>K201752</t>
  </si>
  <si>
    <t>S/M</t>
  </si>
  <si>
    <t>M/L</t>
  </si>
  <si>
    <t>L/XL</t>
  </si>
  <si>
    <t>Tot p box</t>
  </si>
  <si>
    <t># box</t>
  </si>
  <si>
    <t>K201396</t>
  </si>
  <si>
    <t>M</t>
  </si>
  <si>
    <t>L</t>
  </si>
  <si>
    <t>XL</t>
  </si>
  <si>
    <t>S</t>
  </si>
  <si>
    <t>Nero</t>
  </si>
  <si>
    <t>Tot Qty</t>
  </si>
  <si>
    <t>K20329</t>
  </si>
  <si>
    <t>K201229</t>
  </si>
  <si>
    <t>XXL</t>
  </si>
  <si>
    <t>Green</t>
  </si>
  <si>
    <t>Pink</t>
  </si>
  <si>
    <t>K201209</t>
  </si>
  <si>
    <t>Red</t>
  </si>
  <si>
    <t>Rose</t>
  </si>
  <si>
    <t>Grey</t>
  </si>
  <si>
    <t>K20580</t>
  </si>
  <si>
    <t>Coffee</t>
  </si>
  <si>
    <t>Tiger-Lili</t>
  </si>
  <si>
    <t>K20320</t>
  </si>
  <si>
    <t>Black</t>
  </si>
  <si>
    <t>K20109</t>
  </si>
  <si>
    <t>Purple</t>
  </si>
  <si>
    <t>Fucsia</t>
  </si>
  <si>
    <t>Blue</t>
  </si>
  <si>
    <t>K2002</t>
  </si>
  <si>
    <t>White</t>
  </si>
  <si>
    <t>K2000</t>
  </si>
  <si>
    <t>ZH0012A</t>
  </si>
  <si>
    <t>XS</t>
  </si>
  <si>
    <t>Art.</t>
  </si>
  <si>
    <t>Taglie</t>
  </si>
  <si>
    <t>Colori</t>
  </si>
  <si>
    <t>S-M-L</t>
  </si>
  <si>
    <t>S/M-M/L</t>
  </si>
  <si>
    <t>XS-S-M-L</t>
  </si>
  <si>
    <t>Verde-Rosa</t>
  </si>
  <si>
    <t>Viola-Bianco-Verde</t>
  </si>
  <si>
    <t>Arancione</t>
  </si>
  <si>
    <t>Arancione-Nero</t>
  </si>
  <si>
    <t>Camouflage</t>
  </si>
  <si>
    <t>Giallo</t>
  </si>
  <si>
    <t>Rosso</t>
  </si>
  <si>
    <t>Blu-Rosa</t>
  </si>
  <si>
    <t>Bianco</t>
  </si>
  <si>
    <t>Verde</t>
  </si>
  <si>
    <t>Blu</t>
  </si>
  <si>
    <t>Blu-Verde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</si>
</sst>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>
      <alignment vertical="center"/>
    </xf>
  </cellStyleXfs>
  <cellXfs count="8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13" Type="http://schemas.openxmlformats.org/officeDocument/2006/relationships/image" Target="../media/image25.jpeg"/><Relationship Id="rId3" Type="http://schemas.openxmlformats.org/officeDocument/2006/relationships/image" Target="../media/image15.jpeg"/><Relationship Id="rId7" Type="http://schemas.openxmlformats.org/officeDocument/2006/relationships/image" Target="../media/image19.jpeg"/><Relationship Id="rId12" Type="http://schemas.openxmlformats.org/officeDocument/2006/relationships/image" Target="../media/image24.jpeg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6" Type="http://schemas.openxmlformats.org/officeDocument/2006/relationships/image" Target="../media/image18.jpeg"/><Relationship Id="rId11" Type="http://schemas.openxmlformats.org/officeDocument/2006/relationships/image" Target="../media/image23.jpeg"/><Relationship Id="rId5" Type="http://schemas.openxmlformats.org/officeDocument/2006/relationships/image" Target="../media/image17.jpeg"/><Relationship Id="rId10" Type="http://schemas.openxmlformats.org/officeDocument/2006/relationships/image" Target="../media/image22.jpeg"/><Relationship Id="rId4" Type="http://schemas.openxmlformats.org/officeDocument/2006/relationships/image" Target="../media/image16.jpeg"/><Relationship Id="rId9" Type="http://schemas.openxmlformats.org/officeDocument/2006/relationships/image" Target="../media/image21.jpeg"/><Relationship Id="rId14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268942</xdr:colOff>
      <xdr:row>4</xdr:row>
      <xdr:rowOff>112060</xdr:rowOff>
    </xdr:from>
    <xdr:to>
      <xdr:col>3</xdr:col>
      <xdr:colOff>1252430</xdr:colOff>
      <xdr:row>4</xdr:row>
      <xdr:rowOff>1428796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AF33CB54-DE3F-4EAA-B57B-DFA12B938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3030" y="874060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3</xdr:col>
      <xdr:colOff>179295</xdr:colOff>
      <xdr:row>7</xdr:row>
      <xdr:rowOff>44823</xdr:rowOff>
    </xdr:from>
    <xdr:to>
      <xdr:col>3</xdr:col>
      <xdr:colOff>1162783</xdr:colOff>
      <xdr:row>9</xdr:row>
      <xdr:rowOff>5647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F9AC07C5-6D06-4E2A-864D-27AB5617A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3383" y="2734235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3</xdr:col>
      <xdr:colOff>324970</xdr:colOff>
      <xdr:row>11</xdr:row>
      <xdr:rowOff>89647</xdr:rowOff>
    </xdr:from>
    <xdr:to>
      <xdr:col>3</xdr:col>
      <xdr:colOff>1308458</xdr:colOff>
      <xdr:row>11</xdr:row>
      <xdr:rowOff>1406383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B7CBCE6D-D05A-440D-9487-278A3D36C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9058" y="4515971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3</xdr:col>
      <xdr:colOff>212912</xdr:colOff>
      <xdr:row>14</xdr:row>
      <xdr:rowOff>22412</xdr:rowOff>
    </xdr:from>
    <xdr:to>
      <xdr:col>3</xdr:col>
      <xdr:colOff>1196400</xdr:colOff>
      <xdr:row>16</xdr:row>
      <xdr:rowOff>106501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79C63003-568C-41D3-9B01-CFC64EBE4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6409765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3</xdr:col>
      <xdr:colOff>156882</xdr:colOff>
      <xdr:row>18</xdr:row>
      <xdr:rowOff>156883</xdr:rowOff>
    </xdr:from>
    <xdr:to>
      <xdr:col>3</xdr:col>
      <xdr:colOff>1140370</xdr:colOff>
      <xdr:row>20</xdr:row>
      <xdr:rowOff>267747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28B80CCA-AD3C-4353-8E21-C0CC41976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0970" y="8157883"/>
          <a:ext cx="983488" cy="1209040"/>
        </a:xfrm>
        <a:prstGeom prst="rect">
          <a:avLst/>
        </a:prstGeom>
      </xdr:spPr>
    </xdr:pic>
    <xdr:clientData/>
  </xdr:twoCellAnchor>
  <xdr:twoCellAnchor editAs="oneCell">
    <xdr:from>
      <xdr:col>3</xdr:col>
      <xdr:colOff>257736</xdr:colOff>
      <xdr:row>23</xdr:row>
      <xdr:rowOff>145677</xdr:rowOff>
    </xdr:from>
    <xdr:to>
      <xdr:col>3</xdr:col>
      <xdr:colOff>1241224</xdr:colOff>
      <xdr:row>25</xdr:row>
      <xdr:rowOff>252178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AFAC20F2-B718-4531-9A6B-C596E547E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1824" y="10174942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3</xdr:col>
      <xdr:colOff>246529</xdr:colOff>
      <xdr:row>28</xdr:row>
      <xdr:rowOff>56029</xdr:rowOff>
    </xdr:from>
    <xdr:to>
      <xdr:col>3</xdr:col>
      <xdr:colOff>1230017</xdr:colOff>
      <xdr:row>30</xdr:row>
      <xdr:rowOff>409059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312EC13D-3969-4962-8A3C-4A4E2E077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12281647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3</xdr:col>
      <xdr:colOff>190499</xdr:colOff>
      <xdr:row>33</xdr:row>
      <xdr:rowOff>212912</xdr:rowOff>
    </xdr:from>
    <xdr:to>
      <xdr:col>3</xdr:col>
      <xdr:colOff>1173987</xdr:colOff>
      <xdr:row>36</xdr:row>
      <xdr:rowOff>184942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7ACD55C5-50D4-4354-B039-3535CF1ED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587" y="14265088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3</xdr:col>
      <xdr:colOff>145677</xdr:colOff>
      <xdr:row>39</xdr:row>
      <xdr:rowOff>89647</xdr:rowOff>
    </xdr:from>
    <xdr:to>
      <xdr:col>3</xdr:col>
      <xdr:colOff>1129165</xdr:colOff>
      <xdr:row>40</xdr:row>
      <xdr:rowOff>588354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61FB223A-EFA3-4771-ADC8-27BBFABB9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9765" y="16315765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43</xdr:row>
      <xdr:rowOff>11205</xdr:rowOff>
    </xdr:from>
    <xdr:to>
      <xdr:col>3</xdr:col>
      <xdr:colOff>1173988</xdr:colOff>
      <xdr:row>45</xdr:row>
      <xdr:rowOff>28058</xdr:rowOff>
    </xdr:to>
    <xdr:pic>
      <xdr:nvPicPr>
        <xdr:cNvPr id="27" name="Picture 26">
          <a:extLst>
            <a:ext uri="{FF2B5EF4-FFF2-40B4-BE49-F238E27FC236}">
              <a16:creationId xmlns="" xmlns:a16="http://schemas.microsoft.com/office/drawing/2014/main" id="{D67C897A-20DE-4F75-ACA9-B13650E85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588" y="18254381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3</xdr:col>
      <xdr:colOff>224118</xdr:colOff>
      <xdr:row>47</xdr:row>
      <xdr:rowOff>0</xdr:rowOff>
    </xdr:from>
    <xdr:to>
      <xdr:col>3</xdr:col>
      <xdr:colOff>1207606</xdr:colOff>
      <xdr:row>48</xdr:row>
      <xdr:rowOff>28060</xdr:rowOff>
    </xdr:to>
    <xdr:pic>
      <xdr:nvPicPr>
        <xdr:cNvPr id="29" name="Picture 28">
          <a:extLst>
            <a:ext uri="{FF2B5EF4-FFF2-40B4-BE49-F238E27FC236}">
              <a16:creationId xmlns="" xmlns:a16="http://schemas.microsoft.com/office/drawing/2014/main" id="{39F3E298-BC5C-44A3-B671-6C88A16B4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8206" y="19924059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3</xdr:col>
      <xdr:colOff>201706</xdr:colOff>
      <xdr:row>50</xdr:row>
      <xdr:rowOff>33617</xdr:rowOff>
    </xdr:from>
    <xdr:to>
      <xdr:col>3</xdr:col>
      <xdr:colOff>1030941</xdr:colOff>
      <xdr:row>51</xdr:row>
      <xdr:rowOff>12038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EA542375-5E34-4DEC-A326-5E745C97A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5794" y="21627352"/>
          <a:ext cx="829235" cy="11102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10</xdr:row>
      <xdr:rowOff>57150</xdr:rowOff>
    </xdr:from>
    <xdr:to>
      <xdr:col>2</xdr:col>
      <xdr:colOff>1374013</xdr:colOff>
      <xdr:row>10</xdr:row>
      <xdr:rowOff>1373886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8A25004-0190-4E44-8A1E-334D542A0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1962150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12</xdr:row>
      <xdr:rowOff>57150</xdr:rowOff>
    </xdr:from>
    <xdr:to>
      <xdr:col>2</xdr:col>
      <xdr:colOff>1221613</xdr:colOff>
      <xdr:row>12</xdr:row>
      <xdr:rowOff>1373886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D37FF994-124B-4098-820D-9F9062EA5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4895850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13</xdr:row>
      <xdr:rowOff>66675</xdr:rowOff>
    </xdr:from>
    <xdr:to>
      <xdr:col>2</xdr:col>
      <xdr:colOff>1383538</xdr:colOff>
      <xdr:row>13</xdr:row>
      <xdr:rowOff>1383411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3CCD4DC1-02E6-42AC-B202-751C24609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6372225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14</xdr:row>
      <xdr:rowOff>57150</xdr:rowOff>
    </xdr:from>
    <xdr:to>
      <xdr:col>2</xdr:col>
      <xdr:colOff>1364488</xdr:colOff>
      <xdr:row>14</xdr:row>
      <xdr:rowOff>1373886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52E6C135-BF10-4F76-83EE-113233C88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7829550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15</xdr:row>
      <xdr:rowOff>76200</xdr:rowOff>
    </xdr:from>
    <xdr:to>
      <xdr:col>2</xdr:col>
      <xdr:colOff>1364488</xdr:colOff>
      <xdr:row>15</xdr:row>
      <xdr:rowOff>1392936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BEEC0AE1-F735-42C5-9421-B8F231939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9315450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16</xdr:row>
      <xdr:rowOff>76200</xdr:rowOff>
    </xdr:from>
    <xdr:to>
      <xdr:col>2</xdr:col>
      <xdr:colOff>1402588</xdr:colOff>
      <xdr:row>16</xdr:row>
      <xdr:rowOff>1392936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65F91661-EE59-4B70-BE72-916195AE8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10782300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17</xdr:row>
      <xdr:rowOff>57150</xdr:rowOff>
    </xdr:from>
    <xdr:to>
      <xdr:col>2</xdr:col>
      <xdr:colOff>1364488</xdr:colOff>
      <xdr:row>17</xdr:row>
      <xdr:rowOff>1373886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7C06CF45-D7A6-4537-9387-5DBE5452B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12230100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22</xdr:row>
      <xdr:rowOff>95250</xdr:rowOff>
    </xdr:from>
    <xdr:to>
      <xdr:col>2</xdr:col>
      <xdr:colOff>1326388</xdr:colOff>
      <xdr:row>22</xdr:row>
      <xdr:rowOff>1411986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E2ED5A74-D431-44E3-8628-8FCD81B16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19602450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21</xdr:row>
      <xdr:rowOff>66675</xdr:rowOff>
    </xdr:from>
    <xdr:to>
      <xdr:col>2</xdr:col>
      <xdr:colOff>1326388</xdr:colOff>
      <xdr:row>21</xdr:row>
      <xdr:rowOff>1383411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C60F7D43-9272-4823-984A-B9D5DA2B7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18107025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2</xdr:col>
      <xdr:colOff>361950</xdr:colOff>
      <xdr:row>19</xdr:row>
      <xdr:rowOff>66675</xdr:rowOff>
    </xdr:from>
    <xdr:to>
      <xdr:col>2</xdr:col>
      <xdr:colOff>1345438</xdr:colOff>
      <xdr:row>19</xdr:row>
      <xdr:rowOff>1383411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1CFAC075-0B2A-4EEE-B44C-2A657E8EA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15173325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20</xdr:row>
      <xdr:rowOff>76200</xdr:rowOff>
    </xdr:from>
    <xdr:to>
      <xdr:col>2</xdr:col>
      <xdr:colOff>1240663</xdr:colOff>
      <xdr:row>20</xdr:row>
      <xdr:rowOff>1392936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8D93E99F-A857-4C76-897E-C25748EC6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16649700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23</xdr:row>
      <xdr:rowOff>76200</xdr:rowOff>
    </xdr:from>
    <xdr:to>
      <xdr:col>2</xdr:col>
      <xdr:colOff>1269238</xdr:colOff>
      <xdr:row>23</xdr:row>
      <xdr:rowOff>1392936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E4C66496-8976-4E27-A25E-F29ADF427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21050250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18</xdr:row>
      <xdr:rowOff>66675</xdr:rowOff>
    </xdr:from>
    <xdr:to>
      <xdr:col>2</xdr:col>
      <xdr:colOff>1288288</xdr:colOff>
      <xdr:row>18</xdr:row>
      <xdr:rowOff>1383411</xdr:rowOff>
    </xdr:to>
    <xdr:pic>
      <xdr:nvPicPr>
        <xdr:cNvPr id="27" name="Picture 26">
          <a:extLst>
            <a:ext uri="{FF2B5EF4-FFF2-40B4-BE49-F238E27FC236}">
              <a16:creationId xmlns="" xmlns:a16="http://schemas.microsoft.com/office/drawing/2014/main" id="{617103AE-5761-483E-A490-313E88EF9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3706475"/>
          <a:ext cx="983488" cy="1316736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11</xdr:row>
      <xdr:rowOff>85725</xdr:rowOff>
    </xdr:from>
    <xdr:to>
      <xdr:col>2</xdr:col>
      <xdr:colOff>1259713</xdr:colOff>
      <xdr:row>11</xdr:row>
      <xdr:rowOff>1402461</xdr:rowOff>
    </xdr:to>
    <xdr:pic>
      <xdr:nvPicPr>
        <xdr:cNvPr id="29" name="Picture 28">
          <a:extLst>
            <a:ext uri="{FF2B5EF4-FFF2-40B4-BE49-F238E27FC236}">
              <a16:creationId xmlns="" xmlns:a16="http://schemas.microsoft.com/office/drawing/2014/main" id="{F7B71EC0-4EA7-4F92-A2AB-220ECFA48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868" y="3460296"/>
          <a:ext cx="983488" cy="1316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4"/>
  <sheetViews>
    <sheetView zoomScale="85" zoomScaleNormal="85" workbookViewId="0">
      <selection activeCell="O77" sqref="O77"/>
    </sheetView>
  </sheetViews>
  <sheetFormatPr defaultRowHeight="15" x14ac:dyDescent="0.25"/>
  <cols>
    <col min="3" max="3" width="18.5703125" customWidth="1"/>
    <col min="4" max="4" width="21.85546875" customWidth="1"/>
    <col min="8" max="10" width="9.140625" style="2"/>
  </cols>
  <sheetData>
    <row r="3" spans="2:14" x14ac:dyDescent="0.25">
      <c r="B3" s="2"/>
      <c r="C3" s="2"/>
      <c r="D3" s="2"/>
      <c r="E3" s="2"/>
      <c r="F3" s="2"/>
      <c r="N3" t="s">
        <v>36</v>
      </c>
    </row>
    <row r="4" spans="2:14" x14ac:dyDescent="0.25">
      <c r="C4" s="1" t="s">
        <v>60</v>
      </c>
      <c r="D4" s="1" t="s">
        <v>24</v>
      </c>
      <c r="F4" s="4"/>
      <c r="G4" s="4" t="s">
        <v>25</v>
      </c>
      <c r="H4" s="4" t="s">
        <v>26</v>
      </c>
      <c r="I4" s="4" t="s">
        <v>27</v>
      </c>
      <c r="J4" s="4"/>
      <c r="K4" s="4" t="s">
        <v>28</v>
      </c>
      <c r="L4" s="4" t="s">
        <v>29</v>
      </c>
      <c r="M4" s="4" t="s">
        <v>36</v>
      </c>
    </row>
    <row r="5" spans="2:14" s="2" customFormat="1" ht="121.5" customHeight="1" x14ac:dyDescent="0.25">
      <c r="F5" s="4"/>
      <c r="G5" s="4">
        <v>32</v>
      </c>
      <c r="H5" s="4">
        <v>32</v>
      </c>
      <c r="I5" s="4">
        <v>32</v>
      </c>
      <c r="J5" s="4"/>
      <c r="K5" s="4">
        <f>+SUM(G5:J5)</f>
        <v>96</v>
      </c>
      <c r="L5" s="4">
        <v>7</v>
      </c>
      <c r="M5" s="4">
        <f>+K5*L5</f>
        <v>672</v>
      </c>
    </row>
    <row r="6" spans="2:14" s="2" customFormat="1" x14ac:dyDescent="0.25">
      <c r="G6" s="3"/>
      <c r="H6" s="3"/>
      <c r="I6" s="3"/>
      <c r="J6" s="3"/>
      <c r="K6" s="3"/>
      <c r="L6" s="3"/>
      <c r="N6" s="6">
        <f>+M5</f>
        <v>672</v>
      </c>
    </row>
    <row r="7" spans="2:14" x14ac:dyDescent="0.25">
      <c r="C7" s="1" t="s">
        <v>60</v>
      </c>
      <c r="D7" t="s">
        <v>30</v>
      </c>
      <c r="F7" s="4"/>
      <c r="G7" s="4" t="s">
        <v>34</v>
      </c>
      <c r="H7" s="4" t="s">
        <v>31</v>
      </c>
      <c r="I7" s="4" t="s">
        <v>32</v>
      </c>
      <c r="J7" s="4" t="s">
        <v>33</v>
      </c>
      <c r="K7" s="4" t="s">
        <v>28</v>
      </c>
      <c r="L7" s="4" t="s">
        <v>29</v>
      </c>
      <c r="M7" s="4" t="s">
        <v>36</v>
      </c>
    </row>
    <row r="8" spans="2:14" ht="48" customHeight="1" x14ac:dyDescent="0.25">
      <c r="D8" s="7"/>
      <c r="E8" t="s">
        <v>35</v>
      </c>
      <c r="F8" s="4"/>
      <c r="G8" s="4">
        <v>36</v>
      </c>
      <c r="H8" s="4">
        <v>36</v>
      </c>
      <c r="I8" s="4">
        <v>36</v>
      </c>
      <c r="J8" s="4">
        <v>36</v>
      </c>
      <c r="K8" s="4">
        <f>+SUM(G8:J8)</f>
        <v>144</v>
      </c>
      <c r="L8" s="4">
        <v>8</v>
      </c>
      <c r="M8" s="4">
        <f>+K8*L8</f>
        <v>1152</v>
      </c>
    </row>
    <row r="9" spans="2:14" ht="59.25" customHeight="1" x14ac:dyDescent="0.25">
      <c r="D9" s="7"/>
      <c r="E9" t="s">
        <v>35</v>
      </c>
      <c r="F9" s="4"/>
      <c r="G9" s="4">
        <v>46</v>
      </c>
      <c r="H9" s="4">
        <v>56</v>
      </c>
      <c r="I9" s="4">
        <v>56</v>
      </c>
      <c r="J9" s="4">
        <v>46</v>
      </c>
      <c r="K9" s="4">
        <f>+SUM(G9:J9)</f>
        <v>204</v>
      </c>
      <c r="L9" s="4">
        <v>1</v>
      </c>
      <c r="M9" s="4">
        <f>+K9*L9</f>
        <v>204</v>
      </c>
    </row>
    <row r="10" spans="2:14" x14ac:dyDescent="0.25">
      <c r="N10" s="1">
        <f>+SUM(M8:M9)</f>
        <v>1356</v>
      </c>
    </row>
    <row r="11" spans="2:14" x14ac:dyDescent="0.25">
      <c r="C11" s="1" t="s">
        <v>60</v>
      </c>
      <c r="D11" s="2" t="s">
        <v>37</v>
      </c>
      <c r="F11" s="4"/>
      <c r="G11" s="4" t="s">
        <v>34</v>
      </c>
      <c r="H11" s="4" t="s">
        <v>31</v>
      </c>
      <c r="I11" s="4" t="s">
        <v>32</v>
      </c>
      <c r="J11" s="4"/>
      <c r="K11" s="4" t="s">
        <v>28</v>
      </c>
      <c r="L11" s="4" t="s">
        <v>29</v>
      </c>
      <c r="M11" s="4" t="s">
        <v>36</v>
      </c>
    </row>
    <row r="12" spans="2:14" ht="124.5" customHeight="1" x14ac:dyDescent="0.25">
      <c r="F12" s="4"/>
      <c r="G12" s="4">
        <v>40</v>
      </c>
      <c r="H12" s="4">
        <v>40</v>
      </c>
      <c r="I12" s="4">
        <v>40</v>
      </c>
      <c r="J12" s="4"/>
      <c r="K12" s="4">
        <f>+SUM(G12:J12)</f>
        <v>120</v>
      </c>
      <c r="L12" s="4">
        <v>4</v>
      </c>
      <c r="M12" s="4">
        <f>+K12*L12</f>
        <v>480</v>
      </c>
    </row>
    <row r="13" spans="2:14" x14ac:dyDescent="0.25">
      <c r="N13">
        <f>+M12</f>
        <v>480</v>
      </c>
    </row>
    <row r="14" spans="2:14" x14ac:dyDescent="0.25">
      <c r="C14" s="1" t="s">
        <v>60</v>
      </c>
      <c r="D14" s="2" t="s">
        <v>38</v>
      </c>
      <c r="E14" s="2"/>
      <c r="F14" s="4" t="s">
        <v>34</v>
      </c>
      <c r="G14" s="4" t="s">
        <v>31</v>
      </c>
      <c r="H14" s="4" t="s">
        <v>32</v>
      </c>
      <c r="I14" s="4" t="s">
        <v>33</v>
      </c>
      <c r="J14" s="4" t="s">
        <v>39</v>
      </c>
      <c r="K14" s="4" t="s">
        <v>28</v>
      </c>
      <c r="L14" s="4" t="s">
        <v>29</v>
      </c>
      <c r="M14" s="4" t="s">
        <v>36</v>
      </c>
    </row>
    <row r="15" spans="2:14" ht="48.75" customHeight="1" x14ac:dyDescent="0.25">
      <c r="D15" s="7"/>
      <c r="E15" s="2" t="s">
        <v>40</v>
      </c>
      <c r="F15" s="4">
        <v>8</v>
      </c>
      <c r="G15" s="4">
        <v>16</v>
      </c>
      <c r="H15" s="4">
        <v>16</v>
      </c>
      <c r="I15" s="4">
        <v>16</v>
      </c>
      <c r="J15" s="4">
        <v>8</v>
      </c>
      <c r="K15" s="4">
        <f>+SUM(F15:J15)</f>
        <v>64</v>
      </c>
      <c r="L15" s="4">
        <v>7</v>
      </c>
      <c r="M15" s="4">
        <f>+K15*L15</f>
        <v>448</v>
      </c>
    </row>
    <row r="16" spans="2:14" ht="48.75" customHeight="1" x14ac:dyDescent="0.25">
      <c r="D16" s="7"/>
      <c r="E16" s="2" t="s">
        <v>41</v>
      </c>
      <c r="F16" s="4">
        <v>8</v>
      </c>
      <c r="G16" s="4">
        <v>16</v>
      </c>
      <c r="H16" s="4">
        <v>16</v>
      </c>
      <c r="I16" s="4">
        <v>16</v>
      </c>
      <c r="J16" s="4">
        <v>8</v>
      </c>
      <c r="K16" s="4">
        <f>+SUM(F16:J16)</f>
        <v>64</v>
      </c>
      <c r="L16" s="4">
        <v>7</v>
      </c>
      <c r="M16" s="4">
        <f>+K16*L16</f>
        <v>448</v>
      </c>
    </row>
    <row r="17" spans="3:14" x14ac:dyDescent="0.25">
      <c r="D17" s="2"/>
      <c r="E17" s="2"/>
      <c r="F17" s="2"/>
      <c r="G17" s="2"/>
      <c r="K17" s="2"/>
      <c r="L17" s="2"/>
      <c r="N17" s="1">
        <f>+SUM(M15:M16)</f>
        <v>896</v>
      </c>
    </row>
    <row r="18" spans="3:14" x14ac:dyDescent="0.25">
      <c r="C18" s="1" t="s">
        <v>60</v>
      </c>
      <c r="D18" t="s">
        <v>42</v>
      </c>
      <c r="E18" s="2"/>
      <c r="F18" s="4" t="s">
        <v>34</v>
      </c>
      <c r="G18" s="4" t="s">
        <v>31</v>
      </c>
      <c r="H18" s="4" t="s">
        <v>32</v>
      </c>
      <c r="I18" s="4" t="s">
        <v>33</v>
      </c>
      <c r="J18" s="4" t="s">
        <v>39</v>
      </c>
      <c r="K18" s="4" t="s">
        <v>28</v>
      </c>
      <c r="L18" s="4" t="s">
        <v>29</v>
      </c>
      <c r="M18" s="4" t="s">
        <v>36</v>
      </c>
    </row>
    <row r="19" spans="3:14" ht="43.5" customHeight="1" x14ac:dyDescent="0.25">
      <c r="D19" s="7"/>
      <c r="E19" s="2" t="s">
        <v>43</v>
      </c>
      <c r="F19" s="4">
        <v>8</v>
      </c>
      <c r="G19" s="4">
        <v>16</v>
      </c>
      <c r="H19" s="4">
        <v>16</v>
      </c>
      <c r="I19" s="4">
        <v>16</v>
      </c>
      <c r="J19" s="4">
        <v>8</v>
      </c>
      <c r="K19" s="4">
        <f>+SUM(F19:J19)</f>
        <v>64</v>
      </c>
      <c r="L19" s="4">
        <v>12</v>
      </c>
      <c r="M19" s="4">
        <f>+K19*L19</f>
        <v>768</v>
      </c>
    </row>
    <row r="20" spans="3:14" s="2" customFormat="1" ht="43.5" customHeight="1" x14ac:dyDescent="0.25">
      <c r="D20" s="7"/>
      <c r="E20" s="2" t="s">
        <v>44</v>
      </c>
      <c r="F20" s="4">
        <v>4</v>
      </c>
      <c r="G20" s="4">
        <v>8</v>
      </c>
      <c r="H20" s="4">
        <v>8</v>
      </c>
      <c r="I20" s="4">
        <v>8</v>
      </c>
      <c r="J20" s="4">
        <v>4</v>
      </c>
      <c r="K20" s="4">
        <f>+SUM(F20:J20)</f>
        <v>32</v>
      </c>
      <c r="L20" s="4">
        <v>12</v>
      </c>
      <c r="M20" s="4">
        <f>+K20*L20</f>
        <v>384</v>
      </c>
    </row>
    <row r="21" spans="3:14" ht="43.5" customHeight="1" x14ac:dyDescent="0.25">
      <c r="D21" s="7"/>
      <c r="E21" s="2" t="s">
        <v>45</v>
      </c>
      <c r="F21" s="4">
        <v>4</v>
      </c>
      <c r="G21" s="4">
        <v>8</v>
      </c>
      <c r="H21" s="4">
        <v>8</v>
      </c>
      <c r="I21" s="4">
        <v>8</v>
      </c>
      <c r="J21" s="4">
        <v>4</v>
      </c>
      <c r="K21" s="4">
        <f>+SUM(F21:J21)</f>
        <v>32</v>
      </c>
      <c r="L21" s="4">
        <v>12</v>
      </c>
      <c r="M21" s="4">
        <f>+K21*L21</f>
        <v>384</v>
      </c>
    </row>
    <row r="22" spans="3:14" x14ac:dyDescent="0.25">
      <c r="E22" s="2"/>
      <c r="F22" s="2"/>
      <c r="G22" s="2"/>
      <c r="K22" s="2"/>
      <c r="L22" s="2"/>
      <c r="N22" s="1">
        <f>+SUM(M19:M21)</f>
        <v>1536</v>
      </c>
    </row>
    <row r="23" spans="3:14" x14ac:dyDescent="0.25">
      <c r="C23" s="1" t="s">
        <v>60</v>
      </c>
      <c r="D23" s="2" t="s">
        <v>46</v>
      </c>
      <c r="E23" s="2"/>
      <c r="F23" s="4" t="s">
        <v>34</v>
      </c>
      <c r="G23" s="4" t="s">
        <v>31</v>
      </c>
      <c r="H23" s="4" t="s">
        <v>32</v>
      </c>
      <c r="I23" s="4" t="s">
        <v>33</v>
      </c>
      <c r="J23" s="4" t="s">
        <v>39</v>
      </c>
      <c r="K23" s="4" t="s">
        <v>28</v>
      </c>
      <c r="L23" s="4" t="s">
        <v>29</v>
      </c>
      <c r="M23" s="4" t="s">
        <v>36</v>
      </c>
    </row>
    <row r="24" spans="3:14" ht="48" customHeight="1" x14ac:dyDescent="0.25">
      <c r="D24" s="7"/>
      <c r="E24" s="2" t="s">
        <v>40</v>
      </c>
      <c r="F24" s="4">
        <v>16</v>
      </c>
      <c r="G24" s="4">
        <v>16</v>
      </c>
      <c r="H24" s="4">
        <v>16</v>
      </c>
      <c r="I24" s="4">
        <v>16</v>
      </c>
      <c r="J24" s="4"/>
      <c r="K24" s="4">
        <f>+SUM(F24:J24)</f>
        <v>64</v>
      </c>
      <c r="L24" s="4">
        <v>3</v>
      </c>
      <c r="M24" s="4">
        <f>+K24*L24</f>
        <v>192</v>
      </c>
    </row>
    <row r="25" spans="3:14" ht="48" customHeight="1" x14ac:dyDescent="0.25">
      <c r="D25" s="7"/>
      <c r="E25" s="2" t="s">
        <v>47</v>
      </c>
      <c r="F25" s="4">
        <v>16</v>
      </c>
      <c r="G25" s="4">
        <v>16</v>
      </c>
      <c r="H25" s="4">
        <v>16</v>
      </c>
      <c r="I25" s="4">
        <v>16</v>
      </c>
      <c r="J25" s="4"/>
      <c r="K25" s="4">
        <f>+SUM(F25:J25)</f>
        <v>64</v>
      </c>
      <c r="L25" s="4">
        <v>3</v>
      </c>
      <c r="M25" s="4">
        <f>+K25*L25</f>
        <v>192</v>
      </c>
    </row>
    <row r="26" spans="3:14" ht="48" customHeight="1" x14ac:dyDescent="0.25">
      <c r="D26" s="7"/>
      <c r="E26" s="2" t="s">
        <v>48</v>
      </c>
      <c r="F26" s="4">
        <v>16</v>
      </c>
      <c r="G26" s="4">
        <v>16</v>
      </c>
      <c r="H26" s="4">
        <v>16</v>
      </c>
      <c r="I26" s="4">
        <v>16</v>
      </c>
      <c r="J26" s="4"/>
      <c r="K26" s="4">
        <f>+SUM(F26:J26)</f>
        <v>64</v>
      </c>
      <c r="L26" s="4">
        <v>3</v>
      </c>
      <c r="M26" s="4">
        <f>+K26*L26</f>
        <v>192</v>
      </c>
    </row>
    <row r="27" spans="3:14" x14ac:dyDescent="0.25">
      <c r="E27" s="2"/>
      <c r="F27" s="2"/>
      <c r="G27" s="2"/>
      <c r="K27" s="2"/>
      <c r="L27" s="2"/>
      <c r="N27" s="1">
        <f>+SUM(M24:M26)</f>
        <v>576</v>
      </c>
    </row>
    <row r="28" spans="3:14" x14ac:dyDescent="0.25">
      <c r="C28" s="1" t="s">
        <v>60</v>
      </c>
      <c r="D28" s="2" t="s">
        <v>49</v>
      </c>
      <c r="E28" s="2"/>
      <c r="F28" s="4"/>
      <c r="G28" s="4"/>
      <c r="H28" s="4"/>
      <c r="I28" s="4"/>
      <c r="J28" s="4"/>
      <c r="K28" s="4" t="s">
        <v>28</v>
      </c>
      <c r="L28" s="4" t="s">
        <v>29</v>
      </c>
      <c r="M28" s="4" t="s">
        <v>36</v>
      </c>
    </row>
    <row r="29" spans="3:14" ht="38.25" customHeight="1" x14ac:dyDescent="0.25">
      <c r="D29" s="7"/>
      <c r="E29" s="2" t="s">
        <v>41</v>
      </c>
      <c r="F29" s="4"/>
      <c r="G29" s="4"/>
      <c r="H29" s="4"/>
      <c r="I29" s="4">
        <v>18</v>
      </c>
      <c r="J29" s="4"/>
      <c r="K29" s="4">
        <f>+SUM(F29:J29)</f>
        <v>18</v>
      </c>
      <c r="L29" s="4">
        <v>7</v>
      </c>
      <c r="M29" s="4">
        <f>+K29*L29</f>
        <v>126</v>
      </c>
    </row>
    <row r="30" spans="3:14" ht="38.25" customHeight="1" x14ac:dyDescent="0.25">
      <c r="D30" s="7"/>
      <c r="E30" s="2" t="s">
        <v>45</v>
      </c>
      <c r="F30" s="4"/>
      <c r="G30" s="4"/>
      <c r="H30" s="4"/>
      <c r="I30" s="4">
        <v>18</v>
      </c>
      <c r="J30" s="4"/>
      <c r="K30" s="4">
        <f>+SUM(F30:J30)</f>
        <v>18</v>
      </c>
      <c r="L30" s="4">
        <v>7</v>
      </c>
      <c r="M30" s="4">
        <f>+K30*L30</f>
        <v>126</v>
      </c>
    </row>
    <row r="31" spans="3:14" ht="38.25" customHeight="1" x14ac:dyDescent="0.25">
      <c r="D31" s="7"/>
      <c r="E31" s="2" t="s">
        <v>50</v>
      </c>
      <c r="F31" s="4"/>
      <c r="G31" s="4"/>
      <c r="H31" s="4"/>
      <c r="I31" s="4">
        <v>90</v>
      </c>
      <c r="J31" s="4"/>
      <c r="K31" s="4">
        <f>+SUM(F31:J31)</f>
        <v>90</v>
      </c>
      <c r="L31" s="4">
        <v>7</v>
      </c>
      <c r="M31" s="4">
        <f>+K31*L31</f>
        <v>630</v>
      </c>
    </row>
    <row r="32" spans="3:14" x14ac:dyDescent="0.25">
      <c r="D32" s="2"/>
      <c r="E32" s="2"/>
      <c r="F32" s="2"/>
      <c r="G32" s="2"/>
      <c r="K32" s="2"/>
      <c r="L32" s="2"/>
      <c r="N32" s="1">
        <f>+SUM(M29:M31)</f>
        <v>882</v>
      </c>
    </row>
    <row r="33" spans="3:14" x14ac:dyDescent="0.25">
      <c r="C33" s="1" t="s">
        <v>60</v>
      </c>
      <c r="D33" t="s">
        <v>51</v>
      </c>
      <c r="F33" s="4"/>
      <c r="G33" s="4" t="s">
        <v>34</v>
      </c>
      <c r="H33" s="4" t="s">
        <v>31</v>
      </c>
      <c r="I33" s="4" t="s">
        <v>32</v>
      </c>
      <c r="J33" s="4" t="s">
        <v>33</v>
      </c>
      <c r="K33" s="4" t="s">
        <v>28</v>
      </c>
      <c r="L33" s="4" t="s">
        <v>29</v>
      </c>
      <c r="M33" s="4" t="s">
        <v>36</v>
      </c>
    </row>
    <row r="34" spans="3:14" ht="35.25" customHeight="1" x14ac:dyDescent="0.25">
      <c r="D34" s="7"/>
      <c r="E34" t="s">
        <v>52</v>
      </c>
      <c r="F34" s="4"/>
      <c r="G34" s="4">
        <v>6</v>
      </c>
      <c r="H34" s="4">
        <v>6</v>
      </c>
      <c r="I34" s="4">
        <v>6</v>
      </c>
      <c r="J34" s="4">
        <v>6</v>
      </c>
      <c r="K34" s="4">
        <f>+SUM(F34:J34)</f>
        <v>24</v>
      </c>
      <c r="L34" s="4">
        <v>4</v>
      </c>
      <c r="M34" s="4">
        <f>+K34*L34</f>
        <v>96</v>
      </c>
    </row>
    <row r="35" spans="3:14" ht="35.25" customHeight="1" x14ac:dyDescent="0.25">
      <c r="D35" s="7"/>
      <c r="E35" t="s">
        <v>50</v>
      </c>
      <c r="F35" s="4"/>
      <c r="G35" s="4">
        <v>6</v>
      </c>
      <c r="H35" s="4">
        <v>12</v>
      </c>
      <c r="I35" s="4">
        <v>12</v>
      </c>
      <c r="J35" s="4">
        <v>6</v>
      </c>
      <c r="K35" s="4">
        <f>+SUM(F35:J35)</f>
        <v>36</v>
      </c>
      <c r="L35" s="4">
        <v>4</v>
      </c>
      <c r="M35" s="4">
        <f>+K35*L35</f>
        <v>144</v>
      </c>
    </row>
    <row r="36" spans="3:14" s="2" customFormat="1" ht="35.25" customHeight="1" x14ac:dyDescent="0.25">
      <c r="D36" s="7"/>
      <c r="E36" t="s">
        <v>54</v>
      </c>
      <c r="F36" s="4"/>
      <c r="G36" s="4">
        <v>6</v>
      </c>
      <c r="H36" s="4">
        <v>12</v>
      </c>
      <c r="I36" s="4">
        <v>12</v>
      </c>
      <c r="J36" s="4">
        <v>6</v>
      </c>
      <c r="K36" s="4">
        <f>+SUM(F36:J36)</f>
        <v>36</v>
      </c>
      <c r="L36" s="4">
        <v>4</v>
      </c>
      <c r="M36" s="4">
        <f>+K36*L36</f>
        <v>144</v>
      </c>
    </row>
    <row r="37" spans="3:14" ht="35.25" customHeight="1" x14ac:dyDescent="0.25">
      <c r="D37" s="7"/>
      <c r="E37" t="s">
        <v>53</v>
      </c>
      <c r="F37" s="4"/>
      <c r="G37" s="4">
        <v>6</v>
      </c>
      <c r="H37" s="4">
        <v>6</v>
      </c>
      <c r="I37" s="4">
        <v>6</v>
      </c>
      <c r="J37" s="4">
        <v>6</v>
      </c>
      <c r="K37" s="4">
        <f>+SUM(F37:J37)</f>
        <v>24</v>
      </c>
      <c r="L37" s="4">
        <v>4</v>
      </c>
      <c r="M37" s="4">
        <f>+K37*L37</f>
        <v>96</v>
      </c>
    </row>
    <row r="38" spans="3:14" x14ac:dyDescent="0.25">
      <c r="F38" s="2"/>
      <c r="G38" s="2"/>
      <c r="K38" s="2"/>
      <c r="L38" s="2"/>
      <c r="N38" s="1">
        <f>+SUM(M34:M37)</f>
        <v>480</v>
      </c>
    </row>
    <row r="39" spans="3:14" x14ac:dyDescent="0.25">
      <c r="C39" s="1" t="s">
        <v>60</v>
      </c>
      <c r="D39" t="s">
        <v>55</v>
      </c>
      <c r="F39" s="4"/>
      <c r="G39" s="4" t="s">
        <v>43</v>
      </c>
      <c r="H39" s="4" t="s">
        <v>45</v>
      </c>
      <c r="I39" s="4" t="s">
        <v>50</v>
      </c>
      <c r="J39" s="4" t="s">
        <v>56</v>
      </c>
      <c r="K39" s="4" t="s">
        <v>28</v>
      </c>
      <c r="L39" s="4" t="s">
        <v>29</v>
      </c>
      <c r="M39" s="4" t="s">
        <v>36</v>
      </c>
    </row>
    <row r="40" spans="3:14" ht="64.5" customHeight="1" x14ac:dyDescent="0.25">
      <c r="D40" s="7"/>
      <c r="F40" s="4"/>
      <c r="G40" s="4">
        <v>19</v>
      </c>
      <c r="H40" s="4">
        <v>48</v>
      </c>
      <c r="I40" s="4">
        <v>20</v>
      </c>
      <c r="J40" s="4"/>
      <c r="K40" s="4">
        <f>+SUM(F40:J40)</f>
        <v>87</v>
      </c>
      <c r="L40" s="4">
        <v>1</v>
      </c>
      <c r="M40" s="4">
        <f>+K40*L40</f>
        <v>87</v>
      </c>
    </row>
    <row r="41" spans="3:14" ht="64.5" customHeight="1" x14ac:dyDescent="0.25">
      <c r="D41" s="7"/>
      <c r="F41" s="4"/>
      <c r="G41" s="4">
        <v>40</v>
      </c>
      <c r="H41" s="4">
        <v>30</v>
      </c>
      <c r="I41" s="4">
        <v>20</v>
      </c>
      <c r="J41" s="4">
        <v>10</v>
      </c>
      <c r="K41" s="4">
        <f>+SUM(F41:J41)</f>
        <v>100</v>
      </c>
      <c r="L41" s="4">
        <v>1</v>
      </c>
      <c r="M41" s="4">
        <f>+K41*L41</f>
        <v>100</v>
      </c>
    </row>
    <row r="42" spans="3:14" x14ac:dyDescent="0.25">
      <c r="K42" s="2"/>
      <c r="L42" s="2"/>
      <c r="N42" s="1">
        <f>+SUM(M40:M41)</f>
        <v>187</v>
      </c>
    </row>
    <row r="43" spans="3:14" x14ac:dyDescent="0.25">
      <c r="C43" s="1" t="s">
        <v>60</v>
      </c>
      <c r="D43" t="s">
        <v>57</v>
      </c>
      <c r="F43" s="4"/>
      <c r="G43" s="4" t="s">
        <v>43</v>
      </c>
      <c r="H43" s="4" t="s">
        <v>45</v>
      </c>
      <c r="I43" s="4" t="s">
        <v>50</v>
      </c>
      <c r="J43" s="4" t="s">
        <v>56</v>
      </c>
      <c r="K43" s="4" t="s">
        <v>28</v>
      </c>
      <c r="L43" s="4" t="s">
        <v>29</v>
      </c>
      <c r="M43" s="4" t="s">
        <v>36</v>
      </c>
    </row>
    <row r="44" spans="3:14" ht="51" customHeight="1" x14ac:dyDescent="0.25">
      <c r="D44" s="7"/>
      <c r="F44" s="4"/>
      <c r="G44" s="4"/>
      <c r="H44" s="4">
        <v>50</v>
      </c>
      <c r="I44" s="4">
        <v>50</v>
      </c>
      <c r="J44" s="4">
        <v>30</v>
      </c>
      <c r="K44" s="4">
        <f>+SUM(F44:J44)</f>
        <v>130</v>
      </c>
      <c r="L44" s="4">
        <v>5</v>
      </c>
      <c r="M44" s="4">
        <f>+K44*L44</f>
        <v>650</v>
      </c>
    </row>
    <row r="45" spans="3:14" ht="51" customHeight="1" x14ac:dyDescent="0.25">
      <c r="D45" s="7"/>
      <c r="F45" s="4"/>
      <c r="G45" s="4"/>
      <c r="H45" s="4">
        <v>30</v>
      </c>
      <c r="I45" s="4">
        <v>48</v>
      </c>
      <c r="J45" s="4">
        <v>70</v>
      </c>
      <c r="K45" s="4">
        <f>+SUM(F45:J45)</f>
        <v>148</v>
      </c>
      <c r="L45" s="4">
        <v>1</v>
      </c>
      <c r="M45" s="4">
        <f>+K45*L45</f>
        <v>148</v>
      </c>
    </row>
    <row r="46" spans="3:14" x14ac:dyDescent="0.25">
      <c r="F46" s="2"/>
      <c r="G46" s="2"/>
      <c r="K46" s="2"/>
      <c r="L46" s="2"/>
      <c r="N46" s="1">
        <f>+SUM(M44:M45)</f>
        <v>798</v>
      </c>
    </row>
    <row r="47" spans="3:14" x14ac:dyDescent="0.25">
      <c r="C47" s="1" t="s">
        <v>60</v>
      </c>
      <c r="D47" t="s">
        <v>58</v>
      </c>
      <c r="F47" s="4" t="s">
        <v>59</v>
      </c>
      <c r="G47" s="4" t="s">
        <v>34</v>
      </c>
      <c r="H47" s="4" t="s">
        <v>31</v>
      </c>
      <c r="I47" s="4" t="s">
        <v>32</v>
      </c>
      <c r="J47" s="4" t="s">
        <v>33</v>
      </c>
      <c r="K47" s="4" t="s">
        <v>28</v>
      </c>
      <c r="L47" s="4" t="s">
        <v>29</v>
      </c>
      <c r="M47" s="4" t="s">
        <v>36</v>
      </c>
    </row>
    <row r="48" spans="3:14" ht="101.25" customHeight="1" x14ac:dyDescent="0.25">
      <c r="F48" s="4">
        <v>14</v>
      </c>
      <c r="G48" s="4">
        <v>21</v>
      </c>
      <c r="H48" s="4">
        <v>21</v>
      </c>
      <c r="I48" s="4">
        <v>14</v>
      </c>
      <c r="J48" s="4"/>
      <c r="K48" s="4">
        <f>+SUM(F48:J48)</f>
        <v>70</v>
      </c>
      <c r="L48" s="4">
        <v>2</v>
      </c>
      <c r="M48" s="4">
        <f>+K48*L48</f>
        <v>140</v>
      </c>
    </row>
    <row r="49" spans="3:14" x14ac:dyDescent="0.25">
      <c r="F49" s="2"/>
      <c r="G49" s="2"/>
      <c r="K49" s="2"/>
      <c r="L49" s="2"/>
      <c r="N49" s="1">
        <f>+SUM(M48:M48)</f>
        <v>140</v>
      </c>
    </row>
    <row r="50" spans="3:14" x14ac:dyDescent="0.25">
      <c r="C50" s="1" t="s">
        <v>60</v>
      </c>
      <c r="D50" s="2">
        <v>73013</v>
      </c>
      <c r="F50" s="4"/>
      <c r="G50" s="4"/>
      <c r="H50" s="4"/>
      <c r="I50" s="4"/>
      <c r="J50" s="4"/>
      <c r="K50" s="4" t="s">
        <v>28</v>
      </c>
      <c r="L50" s="4" t="s">
        <v>29</v>
      </c>
      <c r="M50" s="4" t="s">
        <v>36</v>
      </c>
    </row>
    <row r="51" spans="3:14" ht="89.25" customHeight="1" x14ac:dyDescent="0.25">
      <c r="F51" s="4"/>
      <c r="G51" s="4"/>
      <c r="H51" s="4"/>
      <c r="I51" s="4"/>
      <c r="J51" s="4">
        <v>34</v>
      </c>
      <c r="K51" s="4">
        <f>+SUM(F51:J51)</f>
        <v>34</v>
      </c>
      <c r="L51" s="4">
        <v>1</v>
      </c>
      <c r="M51" s="4">
        <f>+K51*L51</f>
        <v>34</v>
      </c>
    </row>
    <row r="52" spans="3:14" x14ac:dyDescent="0.25">
      <c r="F52" s="2"/>
      <c r="G52" s="2"/>
      <c r="K52" s="2"/>
      <c r="L52" s="2"/>
      <c r="N52" s="1">
        <f>+SUM(M51:M51)</f>
        <v>34</v>
      </c>
    </row>
    <row r="54" spans="3:14" x14ac:dyDescent="0.25">
      <c r="N54" s="1">
        <f>SUM(N6:N52)</f>
        <v>8037</v>
      </c>
    </row>
  </sheetData>
  <mergeCells count="8">
    <mergeCell ref="D40:D41"/>
    <mergeCell ref="D44:D45"/>
    <mergeCell ref="D8:D9"/>
    <mergeCell ref="D15:D16"/>
    <mergeCell ref="D19:D21"/>
    <mergeCell ref="D24:D26"/>
    <mergeCell ref="D29:D31"/>
    <mergeCell ref="D34:D3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5"/>
  <sheetViews>
    <sheetView showGridLines="0" tabSelected="1" zoomScale="70" zoomScaleNormal="70" workbookViewId="0">
      <pane xSplit="5" ySplit="10" topLeftCell="F11" activePane="bottomRight" state="frozen"/>
      <selection pane="topRight" activeCell="C1" sqref="C1"/>
      <selection pane="bottomLeft" activeCell="A4" sqref="A4"/>
      <selection pane="bottomRight" activeCell="R13" sqref="R13"/>
    </sheetView>
  </sheetViews>
  <sheetFormatPr defaultRowHeight="15" x14ac:dyDescent="0.25"/>
  <cols>
    <col min="1" max="2" width="9.140625" style="2"/>
    <col min="3" max="3" width="25.5703125" style="2" customWidth="1"/>
    <col min="4" max="4" width="10.5703125" style="2" bestFit="1" customWidth="1"/>
    <col min="5" max="7" width="17" style="2" customWidth="1"/>
    <col min="8" max="12" width="9.140625" style="2"/>
    <col min="13" max="13" width="10.5703125" style="2" customWidth="1"/>
    <col min="14" max="16384" width="9.140625" style="2"/>
  </cols>
  <sheetData>
    <row r="1" spans="3:14" x14ac:dyDescent="0.25">
      <c r="M1" s="2" t="str">
        <f>+E2</f>
        <v>Yes Miss Summer</v>
      </c>
    </row>
    <row r="2" spans="3:14" x14ac:dyDescent="0.25">
      <c r="E2" s="2" t="s">
        <v>0</v>
      </c>
      <c r="M2" s="1" t="s">
        <v>1</v>
      </c>
      <c r="N2" s="2">
        <f>+H25</f>
        <v>2720</v>
      </c>
    </row>
    <row r="3" spans="3:14" x14ac:dyDescent="0.25">
      <c r="M3" s="3" t="s">
        <v>2</v>
      </c>
      <c r="N3" s="2">
        <f>+SUMIF($D$11:$D$24,M3,$H$11:$H$24)</f>
        <v>650</v>
      </c>
    </row>
    <row r="4" spans="3:14" x14ac:dyDescent="0.25">
      <c r="M4" s="3" t="s">
        <v>3</v>
      </c>
      <c r="N4" s="2">
        <f>+SUMIF($D$11:$D$24,M4,$H$11:$H$24)</f>
        <v>548</v>
      </c>
    </row>
    <row r="5" spans="3:14" x14ac:dyDescent="0.25">
      <c r="M5" s="3" t="s">
        <v>4</v>
      </c>
      <c r="N5" s="2">
        <f>+SUMIF($D$11:$D$24,M5,$H$11:$H$24)</f>
        <v>1379</v>
      </c>
    </row>
    <row r="6" spans="3:14" x14ac:dyDescent="0.25">
      <c r="M6" s="3" t="s">
        <v>5</v>
      </c>
      <c r="N6" s="2">
        <f>+SUMIF($D$11:$D$24,M6,$H$11:$H$24)</f>
        <v>0</v>
      </c>
    </row>
    <row r="10" spans="3:14" x14ac:dyDescent="0.25">
      <c r="D10" s="4" t="s">
        <v>6</v>
      </c>
      <c r="E10" s="4" t="s">
        <v>7</v>
      </c>
      <c r="F10" s="4" t="s">
        <v>61</v>
      </c>
      <c r="G10" s="4" t="s">
        <v>62</v>
      </c>
      <c r="H10" s="4" t="s">
        <v>8</v>
      </c>
    </row>
    <row r="11" spans="3:14" ht="115.5" customHeight="1" x14ac:dyDescent="0.25">
      <c r="C11" s="4"/>
      <c r="D11" s="4" t="s">
        <v>2</v>
      </c>
      <c r="E11" s="4" t="s">
        <v>9</v>
      </c>
      <c r="F11" s="4" t="s">
        <v>63</v>
      </c>
      <c r="G11" s="4" t="s">
        <v>66</v>
      </c>
      <c r="H11" s="4">
        <f>80+100+90+30</f>
        <v>300</v>
      </c>
    </row>
    <row r="12" spans="3:14" ht="115.5" customHeight="1" x14ac:dyDescent="0.25">
      <c r="C12" s="4"/>
      <c r="D12" s="4" t="s">
        <v>2</v>
      </c>
      <c r="E12" s="4" t="s">
        <v>10</v>
      </c>
      <c r="F12" s="4" t="s">
        <v>63</v>
      </c>
      <c r="G12" s="4" t="s">
        <v>67</v>
      </c>
      <c r="H12" s="4">
        <f>40+50+50</f>
        <v>140</v>
      </c>
    </row>
    <row r="13" spans="3:14" ht="115.5" customHeight="1" x14ac:dyDescent="0.25">
      <c r="C13" s="4"/>
      <c r="D13" s="4" t="s">
        <v>2</v>
      </c>
      <c r="E13" s="4" t="s">
        <v>11</v>
      </c>
      <c r="F13" s="4" t="s">
        <v>63</v>
      </c>
      <c r="G13" s="4" t="s">
        <v>68</v>
      </c>
      <c r="H13" s="4">
        <f>60*3+30</f>
        <v>210</v>
      </c>
    </row>
    <row r="14" spans="3:14" ht="115.5" customHeight="1" x14ac:dyDescent="0.25">
      <c r="C14" s="4"/>
      <c r="D14" s="4" t="s">
        <v>3</v>
      </c>
      <c r="E14" s="4" t="s">
        <v>12</v>
      </c>
      <c r="F14" s="4" t="s">
        <v>65</v>
      </c>
      <c r="G14" s="4" t="s">
        <v>69</v>
      </c>
      <c r="H14" s="4">
        <f>64*2+30+35</f>
        <v>193</v>
      </c>
    </row>
    <row r="15" spans="3:14" ht="115.5" customHeight="1" x14ac:dyDescent="0.25">
      <c r="C15" s="4"/>
      <c r="D15" s="4" t="s">
        <v>3</v>
      </c>
      <c r="E15" s="4" t="s">
        <v>13</v>
      </c>
      <c r="F15" s="4" t="s">
        <v>65</v>
      </c>
      <c r="G15" s="4" t="s">
        <v>71</v>
      </c>
      <c r="H15" s="4">
        <f>60*3+30</f>
        <v>210</v>
      </c>
    </row>
    <row r="16" spans="3:14" ht="115.5" customHeight="1" x14ac:dyDescent="0.25">
      <c r="C16" s="4"/>
      <c r="D16" s="4" t="s">
        <v>3</v>
      </c>
      <c r="E16" s="4" t="s">
        <v>14</v>
      </c>
      <c r="F16" s="4" t="s">
        <v>63</v>
      </c>
      <c r="G16" s="4" t="s">
        <v>70</v>
      </c>
      <c r="H16" s="4">
        <f>60*2+25</f>
        <v>145</v>
      </c>
    </row>
    <row r="17" spans="3:9" ht="115.5" customHeight="1" x14ac:dyDescent="0.25">
      <c r="C17" s="4"/>
      <c r="D17" s="4" t="s">
        <v>4</v>
      </c>
      <c r="E17" s="4" t="s">
        <v>15</v>
      </c>
      <c r="F17" s="4" t="s">
        <v>63</v>
      </c>
      <c r="G17" s="4" t="s">
        <v>72</v>
      </c>
      <c r="H17" s="4">
        <f>60*3+32</f>
        <v>212</v>
      </c>
    </row>
    <row r="18" spans="3:9" ht="115.5" customHeight="1" x14ac:dyDescent="0.25">
      <c r="C18" s="4"/>
      <c r="D18" s="4" t="s">
        <v>4</v>
      </c>
      <c r="E18" s="4" t="s">
        <v>16</v>
      </c>
      <c r="F18" s="4" t="s">
        <v>64</v>
      </c>
      <c r="G18" s="4" t="s">
        <v>73</v>
      </c>
      <c r="H18" s="4">
        <f>84+30+33</f>
        <v>147</v>
      </c>
    </row>
    <row r="19" spans="3:9" ht="115.5" customHeight="1" x14ac:dyDescent="0.25">
      <c r="C19" s="4"/>
      <c r="D19" s="4" t="s">
        <v>4</v>
      </c>
      <c r="E19" s="4" t="s">
        <v>17</v>
      </c>
      <c r="F19" s="4" t="s">
        <v>63</v>
      </c>
      <c r="G19" s="4" t="s">
        <v>74</v>
      </c>
      <c r="H19" s="4">
        <f>60*2+20</f>
        <v>140</v>
      </c>
    </row>
    <row r="20" spans="3:9" ht="115.5" customHeight="1" x14ac:dyDescent="0.25">
      <c r="C20" s="4"/>
      <c r="D20" s="4" t="s">
        <v>4</v>
      </c>
      <c r="E20" s="4" t="s">
        <v>18</v>
      </c>
      <c r="F20" s="4" t="s">
        <v>63</v>
      </c>
      <c r="G20" s="4" t="s">
        <v>35</v>
      </c>
      <c r="H20" s="4">
        <f>100*3+30</f>
        <v>330</v>
      </c>
    </row>
    <row r="21" spans="3:9" ht="115.5" customHeight="1" x14ac:dyDescent="0.25">
      <c r="C21" s="4"/>
      <c r="D21" s="4" t="s">
        <v>4</v>
      </c>
      <c r="E21" s="4" t="s">
        <v>19</v>
      </c>
      <c r="F21" s="4" t="s">
        <v>63</v>
      </c>
      <c r="G21" s="4" t="s">
        <v>75</v>
      </c>
      <c r="H21" s="4">
        <f>60*3+20</f>
        <v>200</v>
      </c>
      <c r="I21" s="5"/>
    </row>
    <row r="22" spans="3:9" ht="115.5" customHeight="1" x14ac:dyDescent="0.25">
      <c r="C22" s="4"/>
      <c r="D22" s="4" t="s">
        <v>4</v>
      </c>
      <c r="E22" s="4" t="s">
        <v>20</v>
      </c>
      <c r="F22" s="4" t="s">
        <v>63</v>
      </c>
      <c r="G22" s="4" t="s">
        <v>76</v>
      </c>
      <c r="H22" s="4">
        <f>60*3+25</f>
        <v>205</v>
      </c>
    </row>
    <row r="23" spans="3:9" ht="115.5" customHeight="1" x14ac:dyDescent="0.25">
      <c r="C23" s="4"/>
      <c r="D23" s="4" t="s">
        <v>21</v>
      </c>
      <c r="E23" s="4" t="s">
        <v>22</v>
      </c>
      <c r="F23" s="4" t="s">
        <v>63</v>
      </c>
      <c r="G23" s="4" t="s">
        <v>77</v>
      </c>
      <c r="H23" s="4">
        <f>60*2+23</f>
        <v>143</v>
      </c>
    </row>
    <row r="24" spans="3:9" ht="115.5" customHeight="1" x14ac:dyDescent="0.25">
      <c r="C24" s="4"/>
      <c r="D24" s="4" t="s">
        <v>4</v>
      </c>
      <c r="E24" s="4" t="s">
        <v>23</v>
      </c>
      <c r="F24" s="4" t="s">
        <v>63</v>
      </c>
      <c r="G24" s="4" t="s">
        <v>76</v>
      </c>
      <c r="H24" s="4">
        <f>60*2+25</f>
        <v>145</v>
      </c>
    </row>
    <row r="25" spans="3:9" x14ac:dyDescent="0.25">
      <c r="H25" s="1">
        <f>SUM(H11:H24)</f>
        <v>2720</v>
      </c>
    </row>
  </sheetData>
  <autoFilter ref="D10:H25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Sweet times</vt:lpstr>
      <vt:lpstr>Yes Miss Est.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2018-02-05T15:12:47Z</dcterms:created>
  <dcterms:modified xsi:type="dcterms:W3CDTF">2018-02-12T17:00:49Z</dcterms:modified>
</cp:coreProperties>
</file>